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2.01.2016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'22.01.2016'!$A$1:$E$186</definedName>
  </definedNames>
  <calcPr fullCalcOnLoad="1"/>
</workbook>
</file>

<file path=xl/sharedStrings.xml><?xml version="1.0" encoding="utf-8"?>
<sst xmlns="http://schemas.openxmlformats.org/spreadsheetml/2006/main" count="209" uniqueCount="172">
  <si>
    <t>УТВЕРЖДАЮ</t>
  </si>
  <si>
    <t>(наименование должности лица, утверждающего документ)</t>
  </si>
  <si>
    <t>План финансово-хозяйственной деятельности</t>
  </si>
  <si>
    <t>муниципального учреждения</t>
  </si>
  <si>
    <t>I. Сведения о деятельности муниципального учреждения</t>
  </si>
  <si>
    <t>1.1. Цели деятельности муниципального учреждения.</t>
  </si>
  <si>
    <t>1.2. Виды деятельности муниципального учреждения.</t>
  </si>
  <si>
    <t>II. Показатели финансового состояния учреждения &lt;*&gt;</t>
  </si>
  <si>
    <t>Наименование показателя</t>
  </si>
  <si>
    <t xml:space="preserve">I. Нефинансовые активы, всего: 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</si>
  <si>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</si>
  <si>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</si>
  <si>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</si>
  <si>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</si>
  <si>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</si>
  <si>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</si>
  <si>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</si>
  <si>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</si>
  <si>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1.2.1. Общая балансовая стоимость особо ценного движимого имущества 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</si>
  <si>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</si>
  <si>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</si>
  <si>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</t>
  </si>
  <si>
    <t>средств местного бюджета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</si>
  <si>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</si>
  <si>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</si>
  <si>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</si>
  <si>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</si>
  <si>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</si>
  <si>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</si>
  <si>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</si>
  <si>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</si>
  <si>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</si>
  <si>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</si>
  <si>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 xml:space="preserve">2.2.10. По выданным авансам на прочие расходы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</si>
  <si>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</si>
  <si>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 xml:space="preserve">в том числе: 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</si>
  <si>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</si>
  <si>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</si>
  <si>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</si>
  <si>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</si>
  <si>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</si>
  <si>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</si>
  <si>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 xml:space="preserve">2.3.7. По выданным авансам на приобретение нематериальных активов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</si>
  <si>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</si>
  <si>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</t>
  </si>
  <si>
    <t xml:space="preserve">2.3.10. По выданным авансам на прочие расходы </t>
  </si>
  <si>
    <t xml:space="preserve">III. Обязательства, всего </t>
  </si>
  <si>
    <t xml:space="preserve">из них: </t>
  </si>
  <si>
    <t xml:space="preserve">3.1. Просроченная кредиторская задолженность </t>
  </si>
  <si>
    <t xml:space="preserve">3.2. Кредиторская задолженность по расчетам с поставщиками и подрядчиками за счет средств местного бюджета, всего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</si>
  <si>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</si>
  <si>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</si>
  <si>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</si>
  <si>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</si>
  <si>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</si>
  <si>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</si>
  <si>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</si>
  <si>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</si>
  <si>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</si>
  <si>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</si>
  <si>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</si>
  <si>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</si>
  <si>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</si>
  <si>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</si>
  <si>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</si>
  <si>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</si>
  <si>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</si>
  <si>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</si>
  <si>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</si>
  <si>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</si>
  <si>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</si>
  <si>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</si>
  <si>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</si>
  <si>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</si>
  <si>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</si>
  <si>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</si>
  <si>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</si>
  <si>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 &lt;*&gt;</t>
  </si>
  <si>
    <t>Всего</t>
  </si>
  <si>
    <t>Планируемый остаток средств на начало планируемого года</t>
  </si>
  <si>
    <t xml:space="preserve">X  </t>
  </si>
  <si>
    <t>Поступления, всего</t>
  </si>
  <si>
    <t>X</t>
  </si>
  <si>
    <t>Субсидии на выполнение муниципального задания</t>
  </si>
  <si>
    <t>Услуга N 1</t>
  </si>
  <si>
    <t>Услуга N 2</t>
  </si>
  <si>
    <t>Целевые субсидии</t>
  </si>
  <si>
    <t>Бюджетные инвестиции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</si>
  <si>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 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</si>
  <si>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</si>
  <si>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</si>
  <si>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</si>
  <si>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</si>
  <si>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</si>
  <si>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</si>
  <si>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</si>
  <si>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</si>
  <si>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</si>
  <si>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</si>
  <si>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</si>
  <si>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</si>
  <si>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</si>
  <si>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</si>
  <si>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</si>
  <si>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</si>
  <si>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перечисле-ния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</si>
  <si>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</si>
  <si>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</si>
  <si>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</si>
  <si>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</si>
  <si>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</si>
  <si>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</si>
  <si>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</si>
  <si>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</si>
  <si>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</si>
  <si>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</si>
  <si>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</si>
  <si>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</si>
  <si>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</si>
  <si>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</si>
  <si>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муниципального учреждения</t>
  </si>
  <si>
    <t>Сумма                     (руб.)</t>
  </si>
  <si>
    <t xml:space="preserve">         (подпись)                       (расшифровка подписи)</t>
  </si>
  <si>
    <t>Форма по КФД</t>
  </si>
  <si>
    <t>коды</t>
  </si>
  <si>
    <t>Дата</t>
  </si>
  <si>
    <t>по ОКЕИ</t>
  </si>
  <si>
    <t xml:space="preserve"> </t>
  </si>
  <si>
    <t>Наименование органа,</t>
  </si>
  <si>
    <t>осуществляющего функции</t>
  </si>
  <si>
    <t>и полномочия</t>
  </si>
  <si>
    <t xml:space="preserve">Наименование </t>
  </si>
  <si>
    <t xml:space="preserve">Адрес </t>
  </si>
  <si>
    <t>Управление образования Администрации Усть-Большерецкого района</t>
  </si>
  <si>
    <r>
      <t xml:space="preserve">Единица измерения:      </t>
    </r>
    <r>
      <rPr>
        <b/>
        <sz val="9"/>
        <color indexed="63"/>
        <rFont val="Tahoma"/>
        <family val="2"/>
      </rPr>
      <t>рублях</t>
    </r>
    <r>
      <rPr>
        <sz val="9"/>
        <color indexed="63"/>
        <rFont val="Tahoma"/>
        <family val="2"/>
      </rPr>
      <t xml:space="preserve"> </t>
    </r>
  </si>
  <si>
    <t>ОКПО</t>
  </si>
  <si>
    <t>Код по бюджетной классификации операции сектора государственного управления</t>
  </si>
  <si>
    <t xml:space="preserve">Муниципальное бюджетное  дошкольное образовательное учреждение </t>
  </si>
  <si>
    <t xml:space="preserve">  "Детский сад  "Ромашка"  комбинированного вида" </t>
  </si>
  <si>
    <t>02107363</t>
  </si>
  <si>
    <t>684110, Камчатский край, Усть-Большерецкий район,  п.Озерновский, улица, Рабочая, дом № 1</t>
  </si>
  <si>
    <r>
      <t xml:space="preserve">ИНН/КПП                       </t>
    </r>
    <r>
      <rPr>
        <sz val="9"/>
        <color indexed="10"/>
        <rFont val="Tahoma"/>
        <family val="2"/>
      </rPr>
      <t xml:space="preserve">  </t>
    </r>
    <r>
      <rPr>
        <b/>
        <sz val="9"/>
        <rFont val="Tahoma"/>
        <family val="2"/>
      </rPr>
      <t>4108005611/410801001</t>
    </r>
  </si>
  <si>
    <t>____________________</t>
  </si>
  <si>
    <t xml:space="preserve">        (подпись)                                                                                            (расшифровка подписи)</t>
  </si>
  <si>
    <t>Главный бухгалтер централ.бух.управления образования</t>
  </si>
  <si>
    <t>___________________</t>
  </si>
  <si>
    <t xml:space="preserve">    (подпись)                                                                                               (расшифровка подписи)</t>
  </si>
  <si>
    <t>Главный экономист централ.бух. управления образования</t>
  </si>
  <si>
    <t xml:space="preserve"> __________________________</t>
  </si>
  <si>
    <t xml:space="preserve">                                     __________Л.П. Изофатенко__________</t>
  </si>
  <si>
    <t xml:space="preserve">           (подпись)                                                                                    (расшифровка подписи)</t>
  </si>
  <si>
    <t>Исполнитель _________________                   ________ Л.П. Изофатенко_______</t>
  </si>
  <si>
    <t xml:space="preserve">         (подпись)                                                                                             (расшифровка подписи)</t>
  </si>
  <si>
    <t>тел.  8  415 32  21  218</t>
  </si>
  <si>
    <t>__________Т.В. Келембет________</t>
  </si>
  <si>
    <t>0503737</t>
  </si>
  <si>
    <t>Руководитель управления образования Администрации Усть-Большерецкого муниципального района</t>
  </si>
  <si>
    <r>
      <t>___________________             __</t>
    </r>
    <r>
      <rPr>
        <b/>
        <sz val="9"/>
        <color indexed="63"/>
        <rFont val="Tahoma"/>
        <family val="2"/>
      </rPr>
      <t>И.И. Васильева</t>
    </r>
    <r>
      <rPr>
        <sz val="9"/>
        <color indexed="63"/>
        <rFont val="Tahoma"/>
        <family val="2"/>
      </rPr>
      <t>__</t>
    </r>
  </si>
  <si>
    <t xml:space="preserve">                                     ___________В.О. Кузьмина__________</t>
  </si>
  <si>
    <t>основной целью Учреждения является обеспечение воспитания, обучения и развития,а также</t>
  </si>
  <si>
    <t>присмотр, уход и оздоровление детей в возрасте от 2 месяцев до 7 лет.</t>
  </si>
  <si>
    <t xml:space="preserve">в соответствии с установленным государственным статусом образовательное учреждение </t>
  </si>
  <si>
    <t>имеет право реализовать образовательные программы:</t>
  </si>
  <si>
    <t>1.Программа воспитания и обучения в детском саду, М.В.Васильева,В.В.Гербова,Г.С.Комарова</t>
  </si>
  <si>
    <t>2.Программа экологического воспитания дошкольников,С.Г.Николаева</t>
  </si>
  <si>
    <t xml:space="preserve">3.Подготовка к школе детей с задержкой психического развития,С.Г.Шевченко       </t>
  </si>
  <si>
    <t xml:space="preserve">уч.расходы </t>
  </si>
  <si>
    <t>"_22_" _января___ 2016__ г.</t>
  </si>
  <si>
    <t>на 2016  год</t>
  </si>
  <si>
    <t>местный бюджет</t>
  </si>
  <si>
    <t>лимиты</t>
  </si>
  <si>
    <t>местный бюджет ФОТ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</si>
</sst>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0">
    <font>
      <sz val="10"/>
      <name val="Arial"/>
      <family val="0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9"/>
      <color indexed="63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9"/>
      <color indexed="63"/>
      <name val="Tahoma"/>
      <family val="2"/>
    </font>
    <font>
      <b/>
      <sz val="12"/>
      <color indexed="63"/>
      <name val="Tahoma"/>
      <family val="2"/>
    </font>
    <font>
      <sz val="8"/>
      <color indexed="63"/>
      <name val="Tahoma"/>
      <family val="2"/>
    </font>
    <font>
      <b/>
      <i/>
      <u val="single"/>
      <sz val="12"/>
      <color indexed="63"/>
      <name val="Tahoma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i/>
      <sz val="10"/>
      <color indexed="63"/>
      <name val="Arial"/>
      <family val="2"/>
    </font>
    <font>
      <sz val="7.5"/>
      <color indexed="63"/>
      <name val="Tahoma"/>
      <family val="2"/>
    </font>
    <font>
      <sz val="7.5"/>
      <color indexed="63"/>
      <name val="Arial"/>
      <family val="2"/>
    </font>
    <font>
      <sz val="9"/>
      <name val="Arial"/>
      <family val="2"/>
    </font>
    <font>
      <i/>
      <sz val="9"/>
      <color indexed="8"/>
      <name val="Tahoma"/>
      <family val="2"/>
    </font>
    <font>
      <sz val="9"/>
      <color indexed="10"/>
      <name val="Tahoma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b/>
      <sz val="9"/>
      <name val="Tahoma"/>
      <family val="2"/>
    </font>
    <font>
      <b/>
      <sz val="11"/>
      <color indexed="6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" fontId="5" fillId="33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5" fillId="34" borderId="0" xfId="0" applyFont="1" applyFill="1" applyBorder="1" applyAlignment="1">
      <alignment horizontal="center" vertical="top" wrapText="1"/>
    </xf>
    <xf numFmtId="4" fontId="5" fillId="34" borderId="0" xfId="0" applyNumberFormat="1" applyFont="1" applyFill="1" applyBorder="1" applyAlignment="1">
      <alignment vertical="top" wrapText="1"/>
    </xf>
    <xf numFmtId="4" fontId="4" fillId="34" borderId="0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" fontId="4" fillId="33" borderId="15" xfId="0" applyNumberFormat="1" applyFont="1" applyFill="1" applyBorder="1" applyAlignment="1">
      <alignment vertical="top" wrapText="1"/>
    </xf>
    <xf numFmtId="4" fontId="16" fillId="33" borderId="16" xfId="0" applyNumberFormat="1" applyFont="1" applyFill="1" applyBorder="1" applyAlignment="1">
      <alignment vertical="top" wrapText="1"/>
    </xf>
    <xf numFmtId="4" fontId="4" fillId="33" borderId="16" xfId="0" applyNumberFormat="1" applyFont="1" applyFill="1" applyBorder="1" applyAlignment="1">
      <alignment vertical="top" wrapText="1"/>
    </xf>
    <xf numFmtId="4" fontId="5" fillId="33" borderId="16" xfId="0" applyNumberFormat="1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33" borderId="24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34" borderId="14" xfId="0" applyFont="1" applyFill="1" applyBorder="1" applyAlignment="1" quotePrefix="1">
      <alignment horizontal="right"/>
    </xf>
    <xf numFmtId="0" fontId="19" fillId="0" borderId="12" xfId="0" applyFont="1" applyBorder="1" applyAlignment="1">
      <alignment/>
    </xf>
    <xf numFmtId="4" fontId="5" fillId="33" borderId="25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11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34" borderId="14" xfId="0" applyFont="1" applyFill="1" applyBorder="1" applyAlignment="1" quotePrefix="1">
      <alignment horizontal="right"/>
    </xf>
    <xf numFmtId="4" fontId="24" fillId="33" borderId="16" xfId="0" applyNumberFormat="1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14" fontId="15" fillId="34" borderId="14" xfId="0" applyNumberFormat="1" applyFont="1" applyFill="1" applyBorder="1" applyAlignment="1" quotePrefix="1">
      <alignment horizontal="right"/>
    </xf>
    <xf numFmtId="4" fontId="0" fillId="0" borderId="0" xfId="0" applyNumberFormat="1" applyAlignment="1">
      <alignment/>
    </xf>
    <xf numFmtId="4" fontId="4" fillId="35" borderId="16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4" fontId="2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37" borderId="0" xfId="0" applyNumberFormat="1" applyFill="1" applyAlignment="1">
      <alignment/>
    </xf>
    <xf numFmtId="0" fontId="0" fillId="37" borderId="0" xfId="0" applyFont="1" applyFill="1" applyAlignment="1">
      <alignment/>
    </xf>
    <xf numFmtId="3" fontId="0" fillId="37" borderId="0" xfId="0" applyNumberFormat="1" applyFill="1" applyAlignment="1">
      <alignment/>
    </xf>
    <xf numFmtId="4" fontId="0" fillId="36" borderId="0" xfId="0" applyNumberFormat="1" applyFill="1" applyAlignment="1">
      <alignment/>
    </xf>
    <xf numFmtId="0" fontId="0" fillId="36" borderId="0" xfId="0" applyFont="1" applyFill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 vertical="top" wrapText="1"/>
    </xf>
    <xf numFmtId="0" fontId="0" fillId="0" borderId="27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33" borderId="27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4" fillId="33" borderId="3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6" fillId="0" borderId="32" xfId="0" applyFont="1" applyBorder="1" applyAlignment="1">
      <alignment horizontal="left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5" fillId="33" borderId="33" xfId="0" applyFont="1" applyFill="1" applyBorder="1" applyAlignment="1">
      <alignment horizontal="left" vertical="top" wrapText="1"/>
    </xf>
    <xf numFmtId="0" fontId="5" fillId="33" borderId="35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8;&#1079;&#1086;&#1092;&#1072;&#1090;&#1077;&#1085;&#1082;&#1086;\Desktop\&#1056;&#1086;&#1084;&#1072;&#1096;&#1082;&#1072;\&#1050;&#1047;%2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5\&#1050;&#1047;\&#1056;&#1086;&#1084;&#1072;&#1096;&#1082;&#1072;\&#1074;&#1085;&#1077;&#1073;&#1102;&#1076;&#1078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2;&#1091;&#1084;&#1077;&#1085;&#1090;&#1072;&#1094;&#1080;&#1103;\&#1073;&#1072;&#1083;&#1072;&#1085;&#1089;&#1099;%202014\&#1088;&#1086;&#1084;&#1072;&#1096;&#1082;&#1072;\&#1088;&#1086;&#1084;&#1072;&#1096;&#1082;&#1072;%20&#1073;&#1072;&#1083;&#1072;&#1085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2;&#1091;&#1084;&#1077;&#1085;&#1090;&#1072;&#1094;&#1080;&#1103;\&#1043;&#1083;&#1072;&#1074;&#1085;&#1099;&#1081;%20&#1101;&#1082;&#1086;&#1085;&#1086;&#1084;&#1080;&#1089;&#1090;\&#1041;&#1070;&#1044;&#1046;&#1045;&#1058;\&#1041;&#1070;&#1044;&#1046;&#1045;&#1058;%202016-2018%20&#1043;&#1054;&#1044;&#1067;\&#1044;&#1083;&#1103;%20&#1057;&#1080;&#1085;&#1072;&#1090;&#1086;&#1089;%20&#1052;&#1072;&#1088;&#1080;&#1080;\2016&#1075;.,%20&#1087;&#1083;&#1072;&#1085;&#1086;&#1074;&#1099;&#1077;%20&#1075;&#1086;&#1076;&#1099;%20(2017,2018&#1075;&#1075;.)\&#1044;&#1089;&#1072;&#1076;%20%20&#1056;&#1086;&#1084;&#1072;&#1096;&#1082;&#1072;%20&#1087;.&#1054;&#1079;&#1077;&#1088;&#1085;&#1086;&#1074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2;&#1091;&#1084;&#1077;&#1085;&#1090;&#1072;&#1094;&#1080;&#1103;\&#1043;&#1083;&#1072;&#1074;&#1085;&#1099;&#1081;%20&#1101;&#1082;&#1086;&#1085;&#1086;&#1084;&#1080;&#1089;&#1090;\&#1058;&#1072;&#1088;&#1080;&#1092;&#1080;&#1082;&#1072;&#1094;&#1080;&#1080;,%20&#1096;&#1090;&#1072;&#1090;&#1082;&#1080;\&#1056;&#1072;&#1089;&#1095;&#1077;&#1090;%20&#1089;&#1091;&#1073;&#1074;&#1077;&#1085;&#1094;&#1080;&#1080;%20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2;&#1091;&#1084;&#1077;&#1085;&#1090;&#1072;&#1094;&#1080;&#1103;\&#1043;&#1083;&#1072;&#1074;&#1085;&#1099;&#1081;%20&#1073;&#1091;&#1093;&#1075;&#1072;&#1083;&#1090;&#1077;&#1088;\&#1054;&#1090;&#1095;&#1077;&#1090;&#1099;%20&#1074;%20&#1092;&#1080;&#1085;.&#1091;&#1087;&#1088;\127-&#1092;&#1086;&#1088;&#1084;&#1072;\2015%20&#1075;&#1086;&#1076;\127%20&#1086;&#1073;&#1088;&#1072;&#1079;&#1086;&#1074;&#1072;&#1085;&#1080;&#1077;%20%2031.12.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5\&#1041;&#1072;&#1083;&#1072;&#1085;&#1089;\&#1056;&#1086;&#1084;&#1072;&#1096;&#1082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5\&#1044;&#1047;\&#1056;&#1086;&#1084;&#1072;&#1096;&#1082;&#1072;\&#1048;&#1085;&#1099;&#1077;%20&#1094;&#1077;&#1083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5\&#1044;&#1047;\&#1056;&#1086;&#1084;&#1072;&#1096;&#1082;&#1072;\&#1052;&#104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5\&#1050;&#1047;\&#1056;&#1086;&#1084;&#1072;&#1096;&#1082;&#1072;\&#1052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0">
          <cell r="H20">
            <v>14754.05</v>
          </cell>
        </row>
        <row r="22">
          <cell r="H22">
            <v>34747.48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">
          <cell r="K19">
            <v>71000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переделанный"/>
    </sheetNames>
    <sheetDataSet>
      <sheetData sheetId="1">
        <row r="24">
          <cell r="P24">
            <v>31058704.05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З (20 ЛСЧ) на 2016 год"/>
      <sheetName val="21 ЛСЧ на 2016 год"/>
      <sheetName val="21 ЛСЧ на 16 год (22.01.16)"/>
      <sheetName val="МЗ (20 ЛСЧ) на 2017 год "/>
      <sheetName val="21 ЛСЧ на 2017 год"/>
      <sheetName val="МЗ (20 ЛСЧ) на 2018 год "/>
      <sheetName val="21 ЛСЧ на 2018 год"/>
      <sheetName val="Лист2"/>
      <sheetName val="Лист3"/>
    </sheetNames>
    <sheetDataSet>
      <sheetData sheetId="2">
        <row r="9">
          <cell r="F9">
            <v>949361.2565445027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6">
          <cell r="F6">
            <v>7047520.901774997</v>
          </cell>
          <cell r="G6">
            <v>390000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ОБРАЗОВ."/>
      <sheetName val="свод бюждет"/>
      <sheetName val="СВОД автономка"/>
      <sheetName val="ДСад СВОД"/>
      <sheetName val="РОМАШКА"/>
      <sheetName val="БЕРЕЗКА"/>
      <sheetName val="ЧЕБУРАШКА"/>
      <sheetName val="СВЕТЛЯЧОК"/>
      <sheetName val="ШКОЛЫ СВОД"/>
      <sheetName val="СОШ №1"/>
      <sheetName val="СОШ №2"/>
      <sheetName val="СОШ №3"/>
      <sheetName val="СОШ №5"/>
      <sheetName val="СОШ №7"/>
      <sheetName val="НШ-ДС №9"/>
      <sheetName val="ВОШ"/>
      <sheetName val="ДОП.ОБР.СВОД"/>
      <sheetName val="ДЮШКА"/>
      <sheetName val="ДДТ"/>
      <sheetName val="Лист1"/>
    </sheetNames>
    <sheetDataSet>
      <sheetData sheetId="4">
        <row r="22">
          <cell r="G22">
            <v>2282254.56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P24">
            <v>31058704.05</v>
          </cell>
        </row>
        <row r="25">
          <cell r="P25">
            <v>848500</v>
          </cell>
        </row>
        <row r="26">
          <cell r="P26">
            <v>1512559.52</v>
          </cell>
        </row>
        <row r="36">
          <cell r="P36">
            <v>0</v>
          </cell>
        </row>
        <row r="37">
          <cell r="P37">
            <v>809881.2</v>
          </cell>
        </row>
        <row r="144">
          <cell r="P144">
            <v>28956.63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">
          <cell r="K17">
            <v>583140</v>
          </cell>
        </row>
        <row r="18">
          <cell r="K1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">
          <cell r="K17">
            <v>182572</v>
          </cell>
        </row>
        <row r="18">
          <cell r="K18">
            <v>41828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2">
          <cell r="K22">
            <v>240812.02</v>
          </cell>
        </row>
        <row r="25">
          <cell r="K25">
            <v>111875.19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PageLayoutView="0" workbookViewId="0" topLeftCell="A1">
      <selection activeCell="D115" sqref="D115"/>
    </sheetView>
  </sheetViews>
  <sheetFormatPr defaultColWidth="9.140625" defaultRowHeight="12.75"/>
  <cols>
    <col min="1" max="1" width="22.140625" style="0" customWidth="1"/>
    <col min="2" max="2" width="85.421875" style="0" customWidth="1"/>
    <col min="3" max="3" width="18.57421875" style="0" customWidth="1"/>
    <col min="4" max="4" width="17.140625" style="0" customWidth="1"/>
    <col min="5" max="5" width="22.140625" style="0" customWidth="1"/>
    <col min="6" max="7" width="12.7109375" style="0" bestFit="1" customWidth="1"/>
    <col min="8" max="8" width="15.8515625" style="0" customWidth="1"/>
    <col min="9" max="9" width="12.7109375" style="0" bestFit="1" customWidth="1"/>
  </cols>
  <sheetData>
    <row r="1" spans="2:4" ht="21.75" customHeight="1">
      <c r="B1" s="7"/>
      <c r="C1" s="7" t="s">
        <v>0</v>
      </c>
      <c r="D1" s="7"/>
    </row>
    <row r="2" spans="2:5" ht="24" customHeight="1">
      <c r="B2" s="10"/>
      <c r="C2" s="104" t="s">
        <v>156</v>
      </c>
      <c r="D2" s="104"/>
      <c r="E2" s="104"/>
    </row>
    <row r="3" spans="2:3" ht="12.75">
      <c r="B3" s="6"/>
      <c r="C3" s="6" t="s">
        <v>1</v>
      </c>
    </row>
    <row r="4" spans="2:3" ht="23.25" customHeight="1">
      <c r="B4" s="1"/>
      <c r="C4" s="1" t="s">
        <v>157</v>
      </c>
    </row>
    <row r="5" spans="2:3" ht="12.75">
      <c r="B5" s="6"/>
      <c r="C5" s="6" t="s">
        <v>122</v>
      </c>
    </row>
    <row r="6" spans="2:3" ht="18.75" customHeight="1">
      <c r="B6" s="1"/>
      <c r="C6" s="1" t="s">
        <v>167</v>
      </c>
    </row>
    <row r="7" spans="2:3" ht="12.75">
      <c r="B7" s="1"/>
      <c r="C7" s="1"/>
    </row>
    <row r="8" spans="2:3" ht="36.75" customHeight="1">
      <c r="B8" s="11" t="s">
        <v>2</v>
      </c>
      <c r="C8" s="11"/>
    </row>
    <row r="9" spans="2:3" ht="15">
      <c r="B9" s="11" t="s">
        <v>168</v>
      </c>
      <c r="C9" s="11"/>
    </row>
    <row r="10" spans="2:4" ht="24.75" customHeight="1">
      <c r="B10" s="1" t="s">
        <v>127</v>
      </c>
      <c r="C10" s="1"/>
      <c r="D10" s="9" t="s">
        <v>124</v>
      </c>
    </row>
    <row r="11" spans="2:4" ht="12.75">
      <c r="B11" s="2"/>
      <c r="C11" s="23" t="s">
        <v>123</v>
      </c>
      <c r="D11" s="58" t="s">
        <v>155</v>
      </c>
    </row>
    <row r="12" spans="1:4" ht="15" customHeight="1">
      <c r="A12" s="13" t="s">
        <v>131</v>
      </c>
      <c r="B12" s="15" t="s">
        <v>137</v>
      </c>
      <c r="C12" s="24" t="s">
        <v>125</v>
      </c>
      <c r="D12" s="61">
        <v>42391</v>
      </c>
    </row>
    <row r="13" spans="1:4" ht="13.5" customHeight="1">
      <c r="A13" s="13" t="s">
        <v>3</v>
      </c>
      <c r="B13" s="14" t="s">
        <v>138</v>
      </c>
      <c r="C13" s="24" t="s">
        <v>135</v>
      </c>
      <c r="D13" s="18">
        <v>47437448</v>
      </c>
    </row>
    <row r="14" spans="1:4" ht="12.75">
      <c r="A14" s="13" t="s">
        <v>128</v>
      </c>
      <c r="B14" s="12"/>
      <c r="C14" s="24" t="s">
        <v>125</v>
      </c>
      <c r="D14" s="18"/>
    </row>
    <row r="15" spans="1:4" ht="12.75">
      <c r="A15" s="13" t="s">
        <v>129</v>
      </c>
      <c r="B15" s="12"/>
      <c r="C15" s="24"/>
      <c r="D15" s="18"/>
    </row>
    <row r="16" spans="1:4" ht="12.75">
      <c r="A16" s="13" t="s">
        <v>130</v>
      </c>
      <c r="B16" s="14" t="s">
        <v>133</v>
      </c>
      <c r="C16" s="24" t="s">
        <v>135</v>
      </c>
      <c r="D16" s="43" t="s">
        <v>139</v>
      </c>
    </row>
    <row r="17" spans="1:4" ht="12.75">
      <c r="A17" s="13" t="s">
        <v>132</v>
      </c>
      <c r="B17" s="6"/>
      <c r="C17" s="23"/>
      <c r="D17" s="19"/>
    </row>
    <row r="18" spans="1:4" ht="12.75">
      <c r="A18" s="13" t="s">
        <v>3</v>
      </c>
      <c r="B18" s="44" t="s">
        <v>140</v>
      </c>
      <c r="C18" s="24" t="s">
        <v>126</v>
      </c>
      <c r="D18" s="18">
        <v>384</v>
      </c>
    </row>
    <row r="19" spans="1:4" ht="17.25" customHeight="1">
      <c r="A19" s="1" t="s">
        <v>141</v>
      </c>
      <c r="B19" s="42"/>
      <c r="C19" s="16"/>
      <c r="D19" s="17"/>
    </row>
    <row r="20" spans="1:2" ht="12.75">
      <c r="A20" s="1" t="s">
        <v>134</v>
      </c>
      <c r="B20" s="12"/>
    </row>
    <row r="21" spans="2:3" ht="12.75">
      <c r="B21" s="2"/>
      <c r="C21" s="2"/>
    </row>
    <row r="22" spans="1:3" ht="12.75">
      <c r="A22" s="105" t="s">
        <v>4</v>
      </c>
      <c r="B22" s="105"/>
      <c r="C22" s="2"/>
    </row>
    <row r="23" spans="1:3" ht="12.75">
      <c r="A23" s="106" t="s">
        <v>5</v>
      </c>
      <c r="B23" s="106"/>
      <c r="C23" s="1"/>
    </row>
    <row r="24" spans="1:3" ht="12.75">
      <c r="A24" s="107" t="s">
        <v>159</v>
      </c>
      <c r="B24" s="107"/>
      <c r="C24" s="1"/>
    </row>
    <row r="25" spans="1:3" ht="12.75">
      <c r="A25" s="107" t="s">
        <v>160</v>
      </c>
      <c r="B25" s="107"/>
      <c r="C25" s="1"/>
    </row>
    <row r="26" spans="1:3" ht="12.75">
      <c r="A26" s="106" t="s">
        <v>6</v>
      </c>
      <c r="B26" s="106"/>
      <c r="C26" s="1"/>
    </row>
    <row r="27" spans="1:3" ht="12.75">
      <c r="A27" s="65" t="s">
        <v>161</v>
      </c>
      <c r="C27" s="1"/>
    </row>
    <row r="28" spans="1:3" ht="12.75">
      <c r="A28" s="65" t="s">
        <v>162</v>
      </c>
      <c r="C28" s="1"/>
    </row>
    <row r="29" spans="1:3" ht="12.75">
      <c r="A29" s="98" t="s">
        <v>163</v>
      </c>
      <c r="B29" s="98"/>
      <c r="C29" s="1"/>
    </row>
    <row r="30" spans="1:3" ht="12.75">
      <c r="A30" s="65" t="s">
        <v>164</v>
      </c>
      <c r="C30" s="1"/>
    </row>
    <row r="31" ht="12.75">
      <c r="A31" s="66" t="s">
        <v>165</v>
      </c>
    </row>
    <row r="32" spans="1:3" ht="23.25" customHeight="1" thickBot="1">
      <c r="A32" s="99" t="s">
        <v>7</v>
      </c>
      <c r="B32" s="99"/>
      <c r="C32" s="4"/>
    </row>
    <row r="33" spans="1:4" ht="30.75" customHeight="1" thickBot="1">
      <c r="A33" s="96" t="s">
        <v>8</v>
      </c>
      <c r="B33" s="97"/>
      <c r="C33" s="5" t="s">
        <v>121</v>
      </c>
      <c r="D33" s="20"/>
    </row>
    <row r="34" spans="1:4" ht="21" customHeight="1" thickBot="1">
      <c r="A34" s="100" t="s">
        <v>9</v>
      </c>
      <c r="B34" s="101"/>
      <c r="C34" s="8">
        <f>C36+C42</f>
        <v>33419763.57</v>
      </c>
      <c r="D34" s="21"/>
    </row>
    <row r="35" spans="1:4" ht="13.5" customHeight="1">
      <c r="A35" s="102" t="s">
        <v>10</v>
      </c>
      <c r="B35" s="103"/>
      <c r="C35" s="25"/>
      <c r="D35" s="22"/>
    </row>
    <row r="36" spans="1:4" ht="19.5" customHeight="1">
      <c r="A36" s="78" t="s">
        <v>11</v>
      </c>
      <c r="B36" s="79"/>
      <c r="C36" s="26">
        <f>'[6]TDSheet'!$P$24</f>
        <v>31058704.05</v>
      </c>
      <c r="D36" s="22"/>
    </row>
    <row r="37" spans="1:4" ht="12.75">
      <c r="A37" s="78" t="s">
        <v>12</v>
      </c>
      <c r="B37" s="79"/>
      <c r="C37" s="27"/>
      <c r="D37" s="22"/>
    </row>
    <row r="38" spans="1:4" ht="27.75" customHeight="1">
      <c r="A38" s="78" t="s">
        <v>13</v>
      </c>
      <c r="B38" s="79"/>
      <c r="C38" s="63">
        <f>'[2]переделанный'!$P$24</f>
        <v>31058704.05</v>
      </c>
      <c r="D38" s="22"/>
    </row>
    <row r="39" spans="1:4" ht="34.5" customHeight="1">
      <c r="A39" s="78" t="s">
        <v>14</v>
      </c>
      <c r="B39" s="79"/>
      <c r="C39" s="27"/>
      <c r="D39" s="22"/>
    </row>
    <row r="40" spans="1:4" ht="27.75" customHeight="1">
      <c r="A40" s="78" t="s">
        <v>15</v>
      </c>
      <c r="B40" s="79"/>
      <c r="C40" s="27"/>
      <c r="D40" s="22"/>
    </row>
    <row r="41" spans="1:4" ht="18.75" customHeight="1">
      <c r="A41" s="78" t="s">
        <v>16</v>
      </c>
      <c r="B41" s="79"/>
      <c r="C41" s="27">
        <f>'[6]TDSheet'!$P$36</f>
        <v>0</v>
      </c>
      <c r="D41" s="22"/>
    </row>
    <row r="42" spans="1:4" ht="19.5" customHeight="1">
      <c r="A42" s="78" t="s">
        <v>17</v>
      </c>
      <c r="B42" s="79"/>
      <c r="C42" s="26">
        <f>'[6]TDSheet'!$P$25+'[6]TDSheet'!$P$26</f>
        <v>2361059.52</v>
      </c>
      <c r="D42" s="22"/>
    </row>
    <row r="43" spans="1:4" ht="15.75" customHeight="1">
      <c r="A43" s="78" t="s">
        <v>12</v>
      </c>
      <c r="B43" s="79"/>
      <c r="C43" s="27"/>
      <c r="D43" s="22"/>
    </row>
    <row r="44" spans="1:4" ht="19.5" customHeight="1">
      <c r="A44" s="78" t="s">
        <v>18</v>
      </c>
      <c r="B44" s="79"/>
      <c r="C44" s="27">
        <f>'[6]TDSheet'!$P$25</f>
        <v>848500</v>
      </c>
      <c r="D44" s="22"/>
    </row>
    <row r="45" spans="1:4" ht="18.75" customHeight="1">
      <c r="A45" s="78" t="s">
        <v>19</v>
      </c>
      <c r="B45" s="79"/>
      <c r="C45" s="27">
        <f>'[6]TDSheet'!$P$37</f>
        <v>809881.2</v>
      </c>
      <c r="D45" s="22"/>
    </row>
    <row r="46" spans="1:4" ht="24" customHeight="1">
      <c r="A46" s="89" t="s">
        <v>20</v>
      </c>
      <c r="B46" s="90"/>
      <c r="C46" s="28">
        <f>C50+C62+C49</f>
        <v>807540</v>
      </c>
      <c r="D46" s="22"/>
    </row>
    <row r="47" spans="1:4" ht="13.5" customHeight="1">
      <c r="A47" s="78" t="s">
        <v>10</v>
      </c>
      <c r="B47" s="79"/>
      <c r="C47" s="27"/>
      <c r="D47" s="22"/>
    </row>
    <row r="48" spans="1:4" ht="20.25" customHeight="1">
      <c r="A48" s="78" t="s">
        <v>21</v>
      </c>
      <c r="B48" s="79"/>
      <c r="C48" s="27"/>
      <c r="D48" s="22"/>
    </row>
    <row r="49" spans="1:4" ht="24.75" customHeight="1">
      <c r="A49" s="78" t="s">
        <v>22</v>
      </c>
      <c r="B49" s="79"/>
      <c r="C49" s="27"/>
      <c r="D49" s="22"/>
    </row>
    <row r="50" spans="1:4" ht="24.75" customHeight="1">
      <c r="A50" s="78" t="s">
        <v>23</v>
      </c>
      <c r="B50" s="79"/>
      <c r="C50" s="59">
        <f>SUM(C51:C61)</f>
        <v>807540</v>
      </c>
      <c r="D50" s="22"/>
    </row>
    <row r="51" spans="1:4" ht="15.75" customHeight="1">
      <c r="A51" s="78" t="s">
        <v>12</v>
      </c>
      <c r="B51" s="79"/>
      <c r="C51" s="27"/>
      <c r="D51" s="22"/>
    </row>
    <row r="52" spans="1:4" ht="24.75" customHeight="1">
      <c r="A52" s="78" t="s">
        <v>24</v>
      </c>
      <c r="B52" s="79"/>
      <c r="C52" s="27"/>
      <c r="D52" s="22"/>
    </row>
    <row r="53" spans="1:4" ht="22.5" customHeight="1">
      <c r="A53" s="78" t="s">
        <v>25</v>
      </c>
      <c r="B53" s="79"/>
      <c r="C53" s="27"/>
      <c r="D53" s="22"/>
    </row>
    <row r="54" spans="1:4" ht="19.5" customHeight="1">
      <c r="A54" s="78" t="s">
        <v>26</v>
      </c>
      <c r="B54" s="79"/>
      <c r="C54" s="27"/>
      <c r="D54" s="22"/>
    </row>
    <row r="55" spans="1:4" ht="20.25" customHeight="1">
      <c r="A55" s="78" t="s">
        <v>27</v>
      </c>
      <c r="B55" s="79"/>
      <c r="C55" s="27"/>
      <c r="D55" s="22"/>
    </row>
    <row r="56" spans="1:4" ht="18.75" customHeight="1">
      <c r="A56" s="78" t="s">
        <v>28</v>
      </c>
      <c r="B56" s="79"/>
      <c r="C56" s="27"/>
      <c r="D56" s="22"/>
    </row>
    <row r="57" spans="1:4" ht="19.5" customHeight="1">
      <c r="A57" s="78" t="s">
        <v>29</v>
      </c>
      <c r="B57" s="79"/>
      <c r="C57" s="27">
        <f>'[7]TDSheet'!$K$17+'[8]TDSheet'!$K$17</f>
        <v>765712</v>
      </c>
      <c r="D57" s="22"/>
    </row>
    <row r="58" spans="1:4" ht="21" customHeight="1">
      <c r="A58" s="78" t="s">
        <v>30</v>
      </c>
      <c r="B58" s="79"/>
      <c r="C58" s="27"/>
      <c r="D58" s="22"/>
    </row>
    <row r="59" spans="1:4" ht="20.25" customHeight="1">
      <c r="A59" s="78" t="s">
        <v>31</v>
      </c>
      <c r="B59" s="79"/>
      <c r="C59" s="27"/>
      <c r="D59" s="22"/>
    </row>
    <row r="60" spans="1:4" ht="23.25" customHeight="1">
      <c r="A60" s="78" t="s">
        <v>32</v>
      </c>
      <c r="B60" s="79"/>
      <c r="C60" s="27">
        <f>'[7]TDSheet'!$K$18+'[8]TDSheet'!$K$18</f>
        <v>41828</v>
      </c>
      <c r="D60" s="22"/>
    </row>
    <row r="61" spans="1:4" ht="21" customHeight="1">
      <c r="A61" s="78" t="s">
        <v>33</v>
      </c>
      <c r="B61" s="79"/>
      <c r="C61" s="27"/>
      <c r="D61" s="22"/>
    </row>
    <row r="62" spans="1:4" ht="30" customHeight="1">
      <c r="A62" s="78" t="s">
        <v>34</v>
      </c>
      <c r="B62" s="79"/>
      <c r="C62" s="26">
        <f>SUM(C64:C73)</f>
        <v>0</v>
      </c>
      <c r="D62" s="22"/>
    </row>
    <row r="63" spans="1:4" ht="15" customHeight="1">
      <c r="A63" s="78" t="s">
        <v>35</v>
      </c>
      <c r="B63" s="79"/>
      <c r="C63" s="27"/>
      <c r="D63" s="22"/>
    </row>
    <row r="64" spans="1:4" ht="21" customHeight="1">
      <c r="A64" s="78" t="s">
        <v>36</v>
      </c>
      <c r="B64" s="79"/>
      <c r="C64" s="27"/>
      <c r="D64" s="22"/>
    </row>
    <row r="65" spans="1:4" ht="22.5" customHeight="1">
      <c r="A65" s="78" t="s">
        <v>37</v>
      </c>
      <c r="B65" s="79"/>
      <c r="C65" s="27"/>
      <c r="D65" s="22"/>
    </row>
    <row r="66" spans="1:4" ht="20.25" customHeight="1">
      <c r="A66" s="78" t="s">
        <v>38</v>
      </c>
      <c r="B66" s="79"/>
      <c r="C66" s="27"/>
      <c r="D66" s="22"/>
    </row>
    <row r="67" spans="1:4" ht="22.5" customHeight="1">
      <c r="A67" s="78" t="s">
        <v>39</v>
      </c>
      <c r="B67" s="79"/>
      <c r="C67" s="27"/>
      <c r="D67" s="22"/>
    </row>
    <row r="68" spans="1:4" ht="20.25" customHeight="1">
      <c r="A68" s="78" t="s">
        <v>40</v>
      </c>
      <c r="B68" s="79"/>
      <c r="C68" s="27"/>
      <c r="D68" s="22"/>
    </row>
    <row r="69" spans="1:4" ht="21" customHeight="1">
      <c r="A69" s="78" t="s">
        <v>41</v>
      </c>
      <c r="B69" s="79"/>
      <c r="C69" s="27"/>
      <c r="D69" s="22"/>
    </row>
    <row r="70" spans="1:4" ht="19.5" customHeight="1">
      <c r="A70" s="78" t="s">
        <v>42</v>
      </c>
      <c r="B70" s="79"/>
      <c r="C70" s="27"/>
      <c r="D70" s="22"/>
    </row>
    <row r="71" spans="1:4" ht="21.75" customHeight="1">
      <c r="A71" s="78" t="s">
        <v>43</v>
      </c>
      <c r="B71" s="79"/>
      <c r="C71" s="27"/>
      <c r="D71" s="22"/>
    </row>
    <row r="72" spans="1:4" ht="24.75" customHeight="1">
      <c r="A72" s="78" t="s">
        <v>44</v>
      </c>
      <c r="B72" s="79"/>
      <c r="C72" s="27"/>
      <c r="D72" s="22"/>
    </row>
    <row r="73" spans="1:4" ht="21.75" customHeight="1">
      <c r="A73" s="78" t="s">
        <v>45</v>
      </c>
      <c r="B73" s="79"/>
      <c r="C73" s="27"/>
      <c r="D73" s="22"/>
    </row>
    <row r="74" spans="1:4" ht="21" customHeight="1">
      <c r="A74" s="89" t="s">
        <v>46</v>
      </c>
      <c r="B74" s="90"/>
      <c r="C74" s="28">
        <f>C77+C92</f>
        <v>502145.37</v>
      </c>
      <c r="D74" s="22"/>
    </row>
    <row r="75" spans="1:4" ht="13.5" customHeight="1">
      <c r="A75" s="78" t="s">
        <v>47</v>
      </c>
      <c r="B75" s="79"/>
      <c r="C75" s="27"/>
      <c r="D75" s="22"/>
    </row>
    <row r="76" spans="1:4" ht="21" customHeight="1">
      <c r="A76" s="78" t="s">
        <v>48</v>
      </c>
      <c r="B76" s="79"/>
      <c r="C76" s="27"/>
      <c r="D76" s="22"/>
    </row>
    <row r="77" spans="1:4" ht="30" customHeight="1">
      <c r="A77" s="78" t="s">
        <v>49</v>
      </c>
      <c r="B77" s="79"/>
      <c r="C77" s="26">
        <f>SUM(C79:C91)</f>
        <v>431145.37</v>
      </c>
      <c r="D77" s="22"/>
    </row>
    <row r="78" spans="1:4" ht="15" customHeight="1">
      <c r="A78" s="78" t="s">
        <v>35</v>
      </c>
      <c r="B78" s="79"/>
      <c r="C78" s="27"/>
      <c r="D78" s="22"/>
    </row>
    <row r="79" spans="1:4" ht="19.5" customHeight="1">
      <c r="A79" s="78" t="s">
        <v>50</v>
      </c>
      <c r="B79" s="79"/>
      <c r="C79" s="27"/>
      <c r="D79" s="22"/>
    </row>
    <row r="80" spans="1:4" ht="18.75" customHeight="1">
      <c r="A80" s="78" t="s">
        <v>51</v>
      </c>
      <c r="B80" s="79"/>
      <c r="C80" s="27">
        <f>'[1]TDSheet'!$H$20</f>
        <v>14754.05</v>
      </c>
      <c r="D80" s="22"/>
    </row>
    <row r="81" spans="1:4" ht="18" customHeight="1">
      <c r="A81" s="78" t="s">
        <v>52</v>
      </c>
      <c r="B81" s="79"/>
      <c r="C81" s="27"/>
      <c r="D81" s="22"/>
    </row>
    <row r="82" spans="1:4" ht="18.75" customHeight="1">
      <c r="A82" s="78" t="s">
        <v>53</v>
      </c>
      <c r="B82" s="79"/>
      <c r="C82" s="27">
        <f>'[9]TDSheet'!$K$22</f>
        <v>240812.02</v>
      </c>
      <c r="D82" s="22"/>
    </row>
    <row r="83" spans="1:4" ht="17.25" customHeight="1">
      <c r="A83" s="78" t="s">
        <v>54</v>
      </c>
      <c r="B83" s="79"/>
      <c r="C83" s="27">
        <f>'[1]TDSheet'!$H$22</f>
        <v>34747.48</v>
      </c>
      <c r="D83" s="22"/>
    </row>
    <row r="84" spans="1:4" ht="19.5" customHeight="1">
      <c r="A84" s="78" t="s">
        <v>55</v>
      </c>
      <c r="B84" s="79"/>
      <c r="C84" s="27"/>
      <c r="D84" s="22"/>
    </row>
    <row r="85" spans="1:4" ht="19.5" customHeight="1">
      <c r="A85" s="78" t="s">
        <v>56</v>
      </c>
      <c r="B85" s="79"/>
      <c r="C85" s="27"/>
      <c r="D85" s="22"/>
    </row>
    <row r="86" spans="1:4" ht="22.5" customHeight="1">
      <c r="A86" s="78" t="s">
        <v>57</v>
      </c>
      <c r="B86" s="79"/>
      <c r="C86" s="27"/>
      <c r="D86" s="22"/>
    </row>
    <row r="87" spans="1:4" ht="20.25" customHeight="1">
      <c r="A87" s="78" t="s">
        <v>58</v>
      </c>
      <c r="B87" s="79"/>
      <c r="C87" s="27"/>
      <c r="D87" s="22"/>
    </row>
    <row r="88" spans="1:4" ht="22.5" customHeight="1">
      <c r="A88" s="78" t="s">
        <v>59</v>
      </c>
      <c r="B88" s="79"/>
      <c r="C88" s="27">
        <f>'[9]TDSheet'!$K$25</f>
        <v>111875.19</v>
      </c>
      <c r="D88" s="22"/>
    </row>
    <row r="89" spans="1:4" ht="21.75" customHeight="1">
      <c r="A89" s="78" t="s">
        <v>60</v>
      </c>
      <c r="B89" s="79"/>
      <c r="C89" s="27"/>
      <c r="D89" s="22"/>
    </row>
    <row r="90" spans="1:4" ht="19.5" customHeight="1">
      <c r="A90" s="78" t="s">
        <v>61</v>
      </c>
      <c r="B90" s="79"/>
      <c r="C90" s="27">
        <f>'[6]TDSheet'!$P$144</f>
        <v>28956.63</v>
      </c>
      <c r="D90" s="22"/>
    </row>
    <row r="91" spans="1:4" ht="20.25" customHeight="1">
      <c r="A91" s="78" t="s">
        <v>62</v>
      </c>
      <c r="B91" s="79"/>
      <c r="C91" s="27"/>
      <c r="D91" s="22"/>
    </row>
    <row r="92" spans="1:4" ht="27.75" customHeight="1">
      <c r="A92" s="78" t="s">
        <v>63</v>
      </c>
      <c r="B92" s="79"/>
      <c r="C92" s="26">
        <f>SUM(C94:C106)</f>
        <v>71000</v>
      </c>
      <c r="D92" s="22"/>
    </row>
    <row r="93" spans="1:4" ht="13.5" customHeight="1">
      <c r="A93" s="78" t="s">
        <v>12</v>
      </c>
      <c r="B93" s="79"/>
      <c r="C93" s="27"/>
      <c r="D93" s="22"/>
    </row>
    <row r="94" spans="1:4" ht="21" customHeight="1">
      <c r="A94" s="78" t="s">
        <v>64</v>
      </c>
      <c r="B94" s="79"/>
      <c r="C94" s="27"/>
      <c r="D94" s="22"/>
    </row>
    <row r="95" spans="1:4" ht="20.25" customHeight="1">
      <c r="A95" s="78" t="s">
        <v>65</v>
      </c>
      <c r="B95" s="79"/>
      <c r="C95" s="27"/>
      <c r="D95" s="22"/>
    </row>
    <row r="96" spans="1:4" ht="21" customHeight="1">
      <c r="A96" s="78" t="s">
        <v>66</v>
      </c>
      <c r="B96" s="79"/>
      <c r="C96" s="27"/>
      <c r="D96" s="22"/>
    </row>
    <row r="97" spans="1:4" ht="21" customHeight="1">
      <c r="A97" s="78" t="s">
        <v>67</v>
      </c>
      <c r="B97" s="79"/>
      <c r="C97" s="27"/>
      <c r="D97" s="22"/>
    </row>
    <row r="98" spans="1:4" ht="19.5" customHeight="1">
      <c r="A98" s="78" t="s">
        <v>68</v>
      </c>
      <c r="B98" s="79"/>
      <c r="C98" s="27"/>
      <c r="D98" s="22"/>
    </row>
    <row r="99" spans="1:4" ht="20.25" customHeight="1">
      <c r="A99" s="78" t="s">
        <v>69</v>
      </c>
      <c r="B99" s="79"/>
      <c r="C99" s="27"/>
      <c r="D99" s="22"/>
    </row>
    <row r="100" spans="1:4" ht="22.5" customHeight="1">
      <c r="A100" s="78" t="s">
        <v>70</v>
      </c>
      <c r="B100" s="79"/>
      <c r="C100" s="27"/>
      <c r="D100" s="22"/>
    </row>
    <row r="101" spans="1:4" ht="21.75" customHeight="1">
      <c r="A101" s="78" t="s">
        <v>71</v>
      </c>
      <c r="B101" s="79"/>
      <c r="C101" s="27"/>
      <c r="D101" s="22"/>
    </row>
    <row r="102" spans="1:4" ht="19.5" customHeight="1">
      <c r="A102" s="78" t="s">
        <v>72</v>
      </c>
      <c r="B102" s="79"/>
      <c r="C102" s="27"/>
      <c r="D102" s="22"/>
    </row>
    <row r="103" spans="1:4" ht="21.75" customHeight="1">
      <c r="A103" s="78" t="s">
        <v>73</v>
      </c>
      <c r="B103" s="79"/>
      <c r="C103" s="27">
        <f>'[10]TDSheet'!$K$19</f>
        <v>71000</v>
      </c>
      <c r="D103" s="22"/>
    </row>
    <row r="104" spans="1:4" ht="21.75" customHeight="1">
      <c r="A104" s="78" t="s">
        <v>74</v>
      </c>
      <c r="B104" s="79"/>
      <c r="C104" s="27"/>
      <c r="D104" s="22"/>
    </row>
    <row r="105" spans="1:4" ht="20.25" customHeight="1">
      <c r="A105" s="78" t="s">
        <v>75</v>
      </c>
      <c r="B105" s="79"/>
      <c r="C105" s="27"/>
      <c r="D105" s="22"/>
    </row>
    <row r="106" spans="1:4" ht="24" customHeight="1" thickBot="1">
      <c r="A106" s="82" t="s">
        <v>76</v>
      </c>
      <c r="B106" s="83"/>
      <c r="C106" s="29"/>
      <c r="D106" s="22"/>
    </row>
    <row r="107" spans="1:3" ht="39.75" customHeight="1" thickBot="1">
      <c r="A107" s="95" t="s">
        <v>77</v>
      </c>
      <c r="B107" s="95"/>
      <c r="C107" s="4"/>
    </row>
    <row r="108" spans="1:5" ht="61.5" customHeight="1" thickBot="1">
      <c r="A108" s="96" t="s">
        <v>8</v>
      </c>
      <c r="B108" s="97"/>
      <c r="C108" s="41" t="s">
        <v>136</v>
      </c>
      <c r="D108" s="5" t="s">
        <v>78</v>
      </c>
      <c r="E108" s="34"/>
    </row>
    <row r="109" spans="1:5" ht="13.5" thickBot="1">
      <c r="A109" s="91">
        <v>1</v>
      </c>
      <c r="B109" s="92"/>
      <c r="C109" s="41">
        <v>2</v>
      </c>
      <c r="D109" s="5">
        <v>3</v>
      </c>
      <c r="E109" s="34"/>
    </row>
    <row r="110" spans="1:5" ht="12.75">
      <c r="A110" s="93" t="s">
        <v>79</v>
      </c>
      <c r="B110" s="94"/>
      <c r="C110" s="35" t="s">
        <v>80</v>
      </c>
      <c r="D110" s="45">
        <v>0</v>
      </c>
      <c r="E110" s="34"/>
    </row>
    <row r="111" spans="1:5" ht="12.75">
      <c r="A111" s="89" t="s">
        <v>81</v>
      </c>
      <c r="B111" s="90"/>
      <c r="C111" s="36" t="s">
        <v>82</v>
      </c>
      <c r="D111" s="46">
        <f>D113+D117+D124</f>
        <v>31222118.0092</v>
      </c>
      <c r="E111" s="34"/>
    </row>
    <row r="112" spans="1:5" ht="12.75">
      <c r="A112" s="78" t="s">
        <v>12</v>
      </c>
      <c r="B112" s="79"/>
      <c r="C112" s="36"/>
      <c r="D112" s="47"/>
      <c r="E112" s="34"/>
    </row>
    <row r="113" spans="1:5" ht="12.75">
      <c r="A113" s="78" t="s">
        <v>83</v>
      </c>
      <c r="B113" s="79"/>
      <c r="C113" s="36" t="s">
        <v>82</v>
      </c>
      <c r="D113" s="48">
        <f>D115</f>
        <v>27936756.752655495</v>
      </c>
      <c r="E113" s="34"/>
    </row>
    <row r="114" spans="1:5" ht="12.75">
      <c r="A114" s="78" t="s">
        <v>12</v>
      </c>
      <c r="B114" s="79"/>
      <c r="C114" s="36"/>
      <c r="D114" s="47"/>
      <c r="E114" s="34"/>
    </row>
    <row r="115" spans="1:5" ht="12.75">
      <c r="A115" s="78" t="s">
        <v>84</v>
      </c>
      <c r="B115" s="79"/>
      <c r="C115" s="36" t="s">
        <v>82</v>
      </c>
      <c r="D115" s="47">
        <f>D131-D117-D126</f>
        <v>27936756.752655495</v>
      </c>
      <c r="E115" s="34"/>
    </row>
    <row r="116" spans="1:5" ht="12.75">
      <c r="A116" s="78" t="s">
        <v>85</v>
      </c>
      <c r="B116" s="79"/>
      <c r="C116" s="36" t="s">
        <v>82</v>
      </c>
      <c r="D116" s="47"/>
      <c r="E116" s="34"/>
    </row>
    <row r="117" spans="1:5" ht="12.75">
      <c r="A117" s="78" t="s">
        <v>86</v>
      </c>
      <c r="B117" s="79"/>
      <c r="C117" s="36" t="s">
        <v>82</v>
      </c>
      <c r="D117" s="47">
        <f>'[3]21 ЛСЧ на 16 год (22.01.16)'!$F$9+250000</f>
        <v>1199361.2565445027</v>
      </c>
      <c r="E117" s="60"/>
    </row>
    <row r="118" spans="1:5" ht="12.75">
      <c r="A118" s="78" t="s">
        <v>87</v>
      </c>
      <c r="B118" s="79"/>
      <c r="C118" s="36"/>
      <c r="D118" s="47"/>
      <c r="E118" s="34"/>
    </row>
    <row r="119" spans="1:5" ht="28.5" customHeight="1">
      <c r="A119" s="78" t="s">
        <v>88</v>
      </c>
      <c r="B119" s="79"/>
      <c r="C119" s="36" t="s">
        <v>82</v>
      </c>
      <c r="D119" s="48">
        <f>SUM(D121:D122)</f>
        <v>0</v>
      </c>
      <c r="E119" s="34"/>
    </row>
    <row r="120" spans="1:5" ht="12.75">
      <c r="A120" s="78" t="s">
        <v>12</v>
      </c>
      <c r="B120" s="79"/>
      <c r="C120" s="36"/>
      <c r="D120" s="47"/>
      <c r="E120" s="34"/>
    </row>
    <row r="121" spans="1:5" ht="12.75">
      <c r="A121" s="78" t="s">
        <v>84</v>
      </c>
      <c r="B121" s="79"/>
      <c r="C121" s="36" t="s">
        <v>82</v>
      </c>
      <c r="D121" s="47"/>
      <c r="E121" s="34"/>
    </row>
    <row r="122" spans="1:5" ht="12.75">
      <c r="A122" s="78" t="s">
        <v>85</v>
      </c>
      <c r="B122" s="79"/>
      <c r="C122" s="36" t="s">
        <v>82</v>
      </c>
      <c r="D122" s="47"/>
      <c r="E122" s="34"/>
    </row>
    <row r="123" spans="1:5" ht="12.75">
      <c r="A123" s="87"/>
      <c r="B123" s="88"/>
      <c r="C123" s="36"/>
      <c r="D123" s="47"/>
      <c r="E123" s="34"/>
    </row>
    <row r="124" spans="1:5" ht="12.75">
      <c r="A124" s="78" t="s">
        <v>89</v>
      </c>
      <c r="B124" s="79"/>
      <c r="C124" s="36" t="s">
        <v>82</v>
      </c>
      <c r="D124" s="48">
        <f>SUM(D126:D127)</f>
        <v>2086000</v>
      </c>
      <c r="E124" s="34"/>
    </row>
    <row r="125" spans="1:5" ht="12.75">
      <c r="A125" s="78" t="s">
        <v>12</v>
      </c>
      <c r="B125" s="79"/>
      <c r="C125" s="36"/>
      <c r="D125" s="47"/>
      <c r="E125" s="34"/>
    </row>
    <row r="126" spans="1:5" ht="12.75">
      <c r="A126" s="78" t="s">
        <v>84</v>
      </c>
      <c r="B126" s="79"/>
      <c r="C126" s="36" t="s">
        <v>82</v>
      </c>
      <c r="D126" s="47">
        <v>2086000</v>
      </c>
      <c r="E126" s="34"/>
    </row>
    <row r="127" spans="1:5" ht="12.75">
      <c r="A127" s="78" t="s">
        <v>85</v>
      </c>
      <c r="B127" s="79"/>
      <c r="C127" s="36" t="s">
        <v>82</v>
      </c>
      <c r="D127" s="47"/>
      <c r="E127" s="34"/>
    </row>
    <row r="128" spans="1:5" ht="12.75">
      <c r="A128" s="87"/>
      <c r="B128" s="88"/>
      <c r="C128" s="36"/>
      <c r="D128" s="47"/>
      <c r="E128" s="34"/>
    </row>
    <row r="129" spans="1:5" ht="12.75">
      <c r="A129" s="78" t="s">
        <v>90</v>
      </c>
      <c r="B129" s="79"/>
      <c r="C129" s="36" t="s">
        <v>82</v>
      </c>
      <c r="D129" s="47"/>
      <c r="E129" s="34"/>
    </row>
    <row r="130" spans="1:5" ht="12.75">
      <c r="A130" s="78" t="s">
        <v>91</v>
      </c>
      <c r="B130" s="79"/>
      <c r="C130" s="36" t="s">
        <v>82</v>
      </c>
      <c r="D130" s="47">
        <v>0</v>
      </c>
      <c r="E130" s="34"/>
    </row>
    <row r="131" spans="1:7" ht="18.75" customHeight="1">
      <c r="A131" s="89" t="s">
        <v>92</v>
      </c>
      <c r="B131" s="90"/>
      <c r="C131" s="36">
        <v>900</v>
      </c>
      <c r="D131" s="46">
        <f>D133+D139+D147+D152+D158+D159</f>
        <v>31222118.0092</v>
      </c>
      <c r="E131" s="22"/>
      <c r="F131" s="71">
        <f>G137+D137+D141+D142+D143+D145+D146+D158+300000+698000</f>
        <v>12302708.280974997</v>
      </c>
      <c r="G131" s="62">
        <f>F131-G137-D143</f>
        <v>2813175</v>
      </c>
    </row>
    <row r="132" spans="1:6" ht="12.75">
      <c r="A132" s="78" t="s">
        <v>12</v>
      </c>
      <c r="B132" s="79"/>
      <c r="C132" s="36"/>
      <c r="D132" s="47"/>
      <c r="E132" s="34"/>
      <c r="F132" s="72" t="s">
        <v>169</v>
      </c>
    </row>
    <row r="133" spans="1:5" ht="16.5" customHeight="1">
      <c r="A133" s="78" t="s">
        <v>93</v>
      </c>
      <c r="B133" s="79"/>
      <c r="C133" s="37"/>
      <c r="D133" s="86">
        <f>SUM(D136:D138)</f>
        <v>23715930.63</v>
      </c>
      <c r="E133" s="81"/>
    </row>
    <row r="134" spans="1:5" ht="14.25" customHeight="1">
      <c r="A134" s="78"/>
      <c r="B134" s="79"/>
      <c r="C134" s="36">
        <v>210</v>
      </c>
      <c r="D134" s="86"/>
      <c r="E134" s="81"/>
    </row>
    <row r="135" spans="1:5" ht="12.75">
      <c r="A135" s="78" t="s">
        <v>10</v>
      </c>
      <c r="B135" s="79"/>
      <c r="C135" s="38"/>
      <c r="D135" s="27"/>
      <c r="E135" s="34"/>
    </row>
    <row r="136" spans="1:9" ht="12.75">
      <c r="A136" s="78" t="s">
        <v>94</v>
      </c>
      <c r="B136" s="79"/>
      <c r="C136" s="36">
        <v>211</v>
      </c>
      <c r="D136" s="47">
        <v>18016300</v>
      </c>
      <c r="E136" s="22"/>
      <c r="F136" s="62"/>
      <c r="G136" s="64"/>
      <c r="I136" s="62"/>
    </row>
    <row r="137" spans="1:9" ht="12.75">
      <c r="A137" s="78" t="s">
        <v>95</v>
      </c>
      <c r="B137" s="79"/>
      <c r="C137" s="36">
        <v>212</v>
      </c>
      <c r="D137" s="47">
        <f>1275000-800000</f>
        <v>475000</v>
      </c>
      <c r="E137" s="34"/>
      <c r="G137" s="62">
        <f>'[4]2016'!$F$6</f>
        <v>7047520.901774997</v>
      </c>
      <c r="H137" s="70" t="s">
        <v>171</v>
      </c>
      <c r="I137" s="62"/>
    </row>
    <row r="138" spans="1:9" ht="12.75">
      <c r="A138" s="78" t="s">
        <v>96</v>
      </c>
      <c r="B138" s="79"/>
      <c r="C138" s="36">
        <v>213</v>
      </c>
      <c r="D138" s="47">
        <v>5224630.63</v>
      </c>
      <c r="E138" s="22"/>
      <c r="G138" s="62"/>
      <c r="I138" s="62"/>
    </row>
    <row r="139" spans="1:5" ht="12.75">
      <c r="A139" s="78" t="s">
        <v>97</v>
      </c>
      <c r="B139" s="79"/>
      <c r="C139" s="36">
        <v>220</v>
      </c>
      <c r="D139" s="48">
        <f>SUM(D141:D146)</f>
        <v>3750087.3792000003</v>
      </c>
      <c r="E139" s="22"/>
    </row>
    <row r="140" spans="1:5" ht="12.75">
      <c r="A140" s="78" t="s">
        <v>10</v>
      </c>
      <c r="B140" s="79"/>
      <c r="C140" s="36"/>
      <c r="D140" s="47"/>
      <c r="E140" s="34"/>
    </row>
    <row r="141" spans="1:5" ht="12.75">
      <c r="A141" s="78" t="s">
        <v>98</v>
      </c>
      <c r="B141" s="79"/>
      <c r="C141" s="36">
        <v>221</v>
      </c>
      <c r="D141" s="47">
        <f>162000*1.07</f>
        <v>173340</v>
      </c>
      <c r="E141" s="34"/>
    </row>
    <row r="142" spans="1:5" ht="12.75">
      <c r="A142" s="78" t="s">
        <v>99</v>
      </c>
      <c r="B142" s="79"/>
      <c r="C142" s="36">
        <v>222</v>
      </c>
      <c r="D142" s="47">
        <f>130500*1.07</f>
        <v>139635</v>
      </c>
      <c r="E142" s="34"/>
    </row>
    <row r="143" spans="1:7" ht="12.75">
      <c r="A143" s="78" t="s">
        <v>100</v>
      </c>
      <c r="B143" s="79"/>
      <c r="C143" s="36">
        <v>223</v>
      </c>
      <c r="D143" s="47">
        <f>'[5]РОМАШКА'!$G$22*1.07</f>
        <v>2442012.3792000003</v>
      </c>
      <c r="E143" s="34"/>
      <c r="F143" s="71">
        <v>2969344.8</v>
      </c>
      <c r="G143" s="72" t="s">
        <v>170</v>
      </c>
    </row>
    <row r="144" spans="1:5" ht="12.75">
      <c r="A144" s="78" t="s">
        <v>101</v>
      </c>
      <c r="B144" s="79"/>
      <c r="C144" s="36">
        <v>224</v>
      </c>
      <c r="D144" s="47"/>
      <c r="E144" s="34"/>
    </row>
    <row r="145" spans="1:5" ht="12.75">
      <c r="A145" s="78" t="s">
        <v>102</v>
      </c>
      <c r="B145" s="79"/>
      <c r="C145" s="36">
        <v>225</v>
      </c>
      <c r="D145" s="47">
        <f>448000*1.07</f>
        <v>479360</v>
      </c>
      <c r="E145" s="34"/>
    </row>
    <row r="146" spans="1:5" ht="12.75">
      <c r="A146" s="78" t="s">
        <v>103</v>
      </c>
      <c r="B146" s="79"/>
      <c r="C146" s="36">
        <v>226</v>
      </c>
      <c r="D146" s="47">
        <f>482000*1.07</f>
        <v>515740.00000000006</v>
      </c>
      <c r="E146" s="34"/>
    </row>
    <row r="147" spans="1:5" ht="15.75" customHeight="1">
      <c r="A147" s="78" t="s">
        <v>104</v>
      </c>
      <c r="B147" s="79"/>
      <c r="C147" s="37"/>
      <c r="D147" s="85"/>
      <c r="E147" s="81"/>
    </row>
    <row r="148" spans="1:5" ht="12.75">
      <c r="A148" s="78"/>
      <c r="B148" s="79"/>
      <c r="C148" s="36">
        <v>240</v>
      </c>
      <c r="D148" s="85"/>
      <c r="E148" s="81"/>
    </row>
    <row r="149" spans="1:8" ht="12.75">
      <c r="A149" s="78" t="s">
        <v>10</v>
      </c>
      <c r="B149" s="79"/>
      <c r="C149" s="36"/>
      <c r="D149" s="47"/>
      <c r="E149" s="34"/>
      <c r="F149" s="74"/>
      <c r="G149" s="62"/>
      <c r="H149" s="62"/>
    </row>
    <row r="150" spans="1:6" ht="27" customHeight="1">
      <c r="A150" s="78" t="s">
        <v>105</v>
      </c>
      <c r="B150" s="79"/>
      <c r="C150" s="36"/>
      <c r="D150" s="85"/>
      <c r="E150" s="81"/>
      <c r="F150" s="75"/>
    </row>
    <row r="151" spans="1:5" ht="12.75">
      <c r="A151" s="78"/>
      <c r="B151" s="79"/>
      <c r="C151" s="36">
        <v>241</v>
      </c>
      <c r="D151" s="85"/>
      <c r="E151" s="81"/>
    </row>
    <row r="152" spans="1:5" ht="12.75">
      <c r="A152" s="78" t="s">
        <v>106</v>
      </c>
      <c r="B152" s="79"/>
      <c r="C152" s="36">
        <v>260</v>
      </c>
      <c r="D152" s="48">
        <f>SUM(D154:D157)</f>
        <v>0</v>
      </c>
      <c r="E152" s="34"/>
    </row>
    <row r="153" spans="1:5" ht="12.75">
      <c r="A153" s="78" t="s">
        <v>10</v>
      </c>
      <c r="B153" s="79"/>
      <c r="C153" s="36"/>
      <c r="D153" s="47"/>
      <c r="E153" s="34"/>
    </row>
    <row r="154" spans="1:5" ht="12.75">
      <c r="A154" s="78" t="s">
        <v>107</v>
      </c>
      <c r="B154" s="79"/>
      <c r="C154" s="36">
        <v>262</v>
      </c>
      <c r="D154" s="47"/>
      <c r="E154" s="34"/>
    </row>
    <row r="155" spans="1:5" ht="27" customHeight="1">
      <c r="A155" s="78" t="s">
        <v>108</v>
      </c>
      <c r="B155" s="79"/>
      <c r="C155" s="37"/>
      <c r="D155" s="85"/>
      <c r="E155" s="81"/>
    </row>
    <row r="156" spans="1:5" ht="12.75">
      <c r="A156" s="87"/>
      <c r="B156" s="88"/>
      <c r="C156" s="37"/>
      <c r="D156" s="85"/>
      <c r="E156" s="81"/>
    </row>
    <row r="157" spans="1:5" ht="12.75">
      <c r="A157" s="87"/>
      <c r="B157" s="88"/>
      <c r="C157" s="36">
        <v>263</v>
      </c>
      <c r="D157" s="85"/>
      <c r="E157" s="81"/>
    </row>
    <row r="158" spans="1:5" ht="12.75">
      <c r="A158" s="78" t="s">
        <v>109</v>
      </c>
      <c r="B158" s="79"/>
      <c r="C158" s="36">
        <v>290</v>
      </c>
      <c r="D158" s="48">
        <f>30000*1.07</f>
        <v>32100.000000000004</v>
      </c>
      <c r="E158" s="34"/>
    </row>
    <row r="159" spans="1:5" ht="16.5" customHeight="1">
      <c r="A159" s="78" t="s">
        <v>110</v>
      </c>
      <c r="B159" s="79"/>
      <c r="C159" s="37"/>
      <c r="D159" s="86">
        <f>SUM(D162:D166)</f>
        <v>3724000</v>
      </c>
      <c r="E159" s="81"/>
    </row>
    <row r="160" spans="1:5" ht="12.75">
      <c r="A160" s="78"/>
      <c r="B160" s="79"/>
      <c r="C160" s="36">
        <v>300</v>
      </c>
      <c r="D160" s="86"/>
      <c r="E160" s="81"/>
    </row>
    <row r="161" spans="1:9" ht="12.75">
      <c r="A161" s="78" t="s">
        <v>10</v>
      </c>
      <c r="B161" s="79"/>
      <c r="C161" s="36"/>
      <c r="D161" s="47"/>
      <c r="E161" s="34"/>
      <c r="G161" s="72" t="s">
        <v>166</v>
      </c>
      <c r="H161" s="73">
        <f>'[4]2016'!$G$6</f>
        <v>390000</v>
      </c>
      <c r="I161" s="68"/>
    </row>
    <row r="162" spans="1:9" ht="12.75">
      <c r="A162" s="78" t="s">
        <v>111</v>
      </c>
      <c r="B162" s="79"/>
      <c r="C162" s="36">
        <v>310</v>
      </c>
      <c r="D162" s="47">
        <f>348000+300000+250000</f>
        <v>898000</v>
      </c>
      <c r="E162" s="34"/>
      <c r="G162" s="67"/>
      <c r="H162" s="67"/>
      <c r="I162" s="67"/>
    </row>
    <row r="163" spans="1:8" ht="12.75">
      <c r="A163" s="78" t="s">
        <v>112</v>
      </c>
      <c r="B163" s="79"/>
      <c r="C163" s="36">
        <v>320</v>
      </c>
      <c r="D163" s="47"/>
      <c r="E163" s="34"/>
      <c r="G163">
        <v>310</v>
      </c>
      <c r="H163" s="64">
        <v>348000</v>
      </c>
    </row>
    <row r="164" spans="1:9" ht="15.75" customHeight="1">
      <c r="A164" s="78" t="s">
        <v>113</v>
      </c>
      <c r="B164" s="79"/>
      <c r="C164" s="37"/>
      <c r="D164" s="85"/>
      <c r="E164" s="81"/>
      <c r="G164">
        <v>340</v>
      </c>
      <c r="H164" s="64">
        <f>H161-H163</f>
        <v>42000</v>
      </c>
      <c r="I164" s="64"/>
    </row>
    <row r="165" spans="1:5" ht="12.75">
      <c r="A165" s="78"/>
      <c r="B165" s="79"/>
      <c r="C165" s="36">
        <v>330</v>
      </c>
      <c r="D165" s="85"/>
      <c r="E165" s="81"/>
    </row>
    <row r="166" spans="1:9" ht="12.75">
      <c r="A166" s="78" t="s">
        <v>114</v>
      </c>
      <c r="B166" s="79"/>
      <c r="C166" s="36">
        <v>340</v>
      </c>
      <c r="D166" s="47">
        <f>42000+D126+698000</f>
        <v>2826000</v>
      </c>
      <c r="E166" s="22"/>
      <c r="F166" s="62"/>
      <c r="G166" s="62"/>
      <c r="I166" s="62"/>
    </row>
    <row r="167" spans="1:5" ht="12.75">
      <c r="A167" s="78" t="s">
        <v>115</v>
      </c>
      <c r="B167" s="79"/>
      <c r="C167" s="36">
        <v>500</v>
      </c>
      <c r="D167" s="3"/>
      <c r="E167" s="34"/>
    </row>
    <row r="168" spans="1:7" ht="12.75">
      <c r="A168" s="78" t="s">
        <v>10</v>
      </c>
      <c r="B168" s="79"/>
      <c r="C168" s="36"/>
      <c r="D168" s="3"/>
      <c r="E168" s="34"/>
      <c r="G168" s="69"/>
    </row>
    <row r="169" spans="1:5" ht="24.75" customHeight="1">
      <c r="A169" s="78" t="s">
        <v>116</v>
      </c>
      <c r="B169" s="79"/>
      <c r="C169" s="37"/>
      <c r="D169" s="80"/>
      <c r="E169" s="81"/>
    </row>
    <row r="170" spans="1:5" ht="12.75">
      <c r="A170" s="78"/>
      <c r="B170" s="79"/>
      <c r="C170" s="36">
        <v>520</v>
      </c>
      <c r="D170" s="80"/>
      <c r="E170" s="81"/>
    </row>
    <row r="171" spans="1:5" ht="18.75" customHeight="1">
      <c r="A171" s="78" t="s">
        <v>117</v>
      </c>
      <c r="B171" s="79"/>
      <c r="C171" s="37"/>
      <c r="D171" s="80"/>
      <c r="E171" s="81"/>
    </row>
    <row r="172" spans="1:5" ht="13.5" thickBot="1">
      <c r="A172" s="82"/>
      <c r="B172" s="83"/>
      <c r="C172" s="39">
        <v>530</v>
      </c>
      <c r="D172" s="84"/>
      <c r="E172" s="81"/>
    </row>
    <row r="173" spans="1:5" ht="13.5" thickBot="1">
      <c r="A173" s="76" t="s">
        <v>118</v>
      </c>
      <c r="B173" s="77"/>
      <c r="C173" s="30"/>
      <c r="D173" s="32"/>
      <c r="E173" s="34"/>
    </row>
    <row r="174" spans="1:5" ht="13.5" thickBot="1">
      <c r="A174" s="76" t="s">
        <v>119</v>
      </c>
      <c r="B174" s="77"/>
      <c r="C174" s="31" t="s">
        <v>82</v>
      </c>
      <c r="D174" s="33"/>
      <c r="E174" s="34"/>
    </row>
    <row r="175" spans="1:3" ht="39.75" customHeight="1">
      <c r="A175" s="49" t="s">
        <v>120</v>
      </c>
      <c r="C175" s="1"/>
    </row>
    <row r="176" spans="1:3" ht="23.25" customHeight="1">
      <c r="A176" s="1" t="s">
        <v>142</v>
      </c>
      <c r="B176" s="50" t="s">
        <v>154</v>
      </c>
      <c r="C176" s="1"/>
    </row>
    <row r="177" spans="1:3" ht="15" customHeight="1">
      <c r="A177" s="6" t="s">
        <v>143</v>
      </c>
      <c r="B177" s="51"/>
      <c r="C177" s="1"/>
    </row>
    <row r="178" spans="1:3" ht="17.25" customHeight="1">
      <c r="A178" s="49" t="s">
        <v>144</v>
      </c>
      <c r="C178" s="1"/>
    </row>
    <row r="179" spans="1:3" ht="17.25" customHeight="1">
      <c r="A179" s="1" t="s">
        <v>145</v>
      </c>
      <c r="B179" s="52" t="s">
        <v>158</v>
      </c>
      <c r="C179" s="1"/>
    </row>
    <row r="180" spans="1:3" ht="21" customHeight="1">
      <c r="A180" s="6" t="s">
        <v>146</v>
      </c>
      <c r="B180" s="53"/>
      <c r="C180" s="1"/>
    </row>
    <row r="181" spans="1:3" ht="18.75" customHeight="1">
      <c r="A181" s="40" t="s">
        <v>147</v>
      </c>
      <c r="B181" s="54"/>
      <c r="C181" s="1"/>
    </row>
    <row r="182" spans="1:3" ht="18.75" customHeight="1">
      <c r="A182" s="1" t="s">
        <v>148</v>
      </c>
      <c r="B182" s="52" t="s">
        <v>149</v>
      </c>
      <c r="C182" s="1"/>
    </row>
    <row r="183" spans="1:3" ht="18.75" customHeight="1">
      <c r="A183" s="6" t="s">
        <v>150</v>
      </c>
      <c r="B183" s="53"/>
      <c r="C183" s="1"/>
    </row>
    <row r="184" spans="1:3" ht="20.25" customHeight="1">
      <c r="A184" s="40" t="s">
        <v>151</v>
      </c>
      <c r="B184" s="55"/>
      <c r="C184" s="1"/>
    </row>
    <row r="185" spans="1:3" ht="17.25" customHeight="1">
      <c r="A185" s="6" t="s">
        <v>152</v>
      </c>
      <c r="B185" s="56"/>
      <c r="C185" s="1"/>
    </row>
    <row r="186" ht="12.75">
      <c r="A186" s="57" t="s">
        <v>153</v>
      </c>
    </row>
  </sheetData>
  <sheetProtection/>
  <mergeCells count="158">
    <mergeCell ref="C2:E2"/>
    <mergeCell ref="A22:B22"/>
    <mergeCell ref="A23:B23"/>
    <mergeCell ref="A24:B24"/>
    <mergeCell ref="A25:B25"/>
    <mergeCell ref="A26:B26"/>
    <mergeCell ref="A29:B2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4"/>
    <mergeCell ref="D133:D134"/>
    <mergeCell ref="E133:E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8"/>
    <mergeCell ref="D147:D148"/>
    <mergeCell ref="E147:E148"/>
    <mergeCell ref="A149:B149"/>
    <mergeCell ref="A150:B151"/>
    <mergeCell ref="D150:D151"/>
    <mergeCell ref="E150:E151"/>
    <mergeCell ref="A152:B152"/>
    <mergeCell ref="A153:B153"/>
    <mergeCell ref="A154:B154"/>
    <mergeCell ref="A155:B155"/>
    <mergeCell ref="D155:D157"/>
    <mergeCell ref="E155:E157"/>
    <mergeCell ref="A156:B157"/>
    <mergeCell ref="A158:B158"/>
    <mergeCell ref="A159:B160"/>
    <mergeCell ref="D159:D160"/>
    <mergeCell ref="E159:E160"/>
    <mergeCell ref="A161:B161"/>
    <mergeCell ref="A162:B162"/>
    <mergeCell ref="A163:B163"/>
    <mergeCell ref="A164:B165"/>
    <mergeCell ref="D164:D165"/>
    <mergeCell ref="E164:E165"/>
    <mergeCell ref="A166:B166"/>
    <mergeCell ref="A167:B167"/>
    <mergeCell ref="A168:B168"/>
    <mergeCell ref="A173:B173"/>
    <mergeCell ref="A174:B174"/>
    <mergeCell ref="A169:B170"/>
    <mergeCell ref="D169:D170"/>
    <mergeCell ref="E169:E170"/>
    <mergeCell ref="A171:B172"/>
    <mergeCell ref="D171:D172"/>
    <mergeCell ref="E171:E17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Саша</cp:lastModifiedBy>
  <dcterms:created xsi:type="dcterms:W3CDTF">1996-10-08T23:32:33Z</dcterms:created>
  <dcterms:modified xsi:type="dcterms:W3CDTF">2016-11-17T01:47:26Z</dcterms:modified>
  <cp:category/>
  <cp:version/>
  <cp:contentType/>
  <cp:contentStatus/>
</cp:coreProperties>
</file>